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artages\Marches publics du GHH\1 MCHE DAHL\MCHE PREPA\25DAHL023 Produits lessiviels de blanchisserie\02 - DCE en préparation\"/>
    </mc:Choice>
  </mc:AlternateContent>
  <bookViews>
    <workbookView xWindow="0" yWindow="0" windowWidth="16380" windowHeight="8190" tabRatio="991"/>
  </bookViews>
  <sheets>
    <sheet name="Onglet 1" sheetId="1" r:id="rId1"/>
    <sheet name="Onglet 2" sheetId="2" r:id="rId2"/>
    <sheet name="Onglet 3" sheetId="3" r:id="rId3"/>
    <sheet name="Onglet 4" sheetId="4" r:id="rId4"/>
  </sheets>
  <calcPr calcId="162913"/>
</workbook>
</file>

<file path=xl/calcChain.xml><?xml version="1.0" encoding="utf-8"?>
<calcChain xmlns="http://schemas.openxmlformats.org/spreadsheetml/2006/main">
  <c r="E26" i="1" l="1"/>
  <c r="F27" i="1" l="1"/>
  <c r="D10" i="2" s="1"/>
  <c r="F26" i="1"/>
  <c r="A17" i="3"/>
  <c r="B17" i="3" s="1"/>
  <c r="P13" i="1"/>
  <c r="D13" i="1"/>
  <c r="D14" i="1"/>
  <c r="P15" i="1"/>
  <c r="D15" i="1"/>
  <c r="P16" i="1"/>
  <c r="D16" i="1"/>
  <c r="D17" i="1"/>
  <c r="D18" i="1"/>
  <c r="D19" i="1"/>
  <c r="P20" i="1"/>
  <c r="D20" i="1"/>
  <c r="D21" i="1"/>
  <c r="P22" i="1"/>
  <c r="D22" i="1"/>
  <c r="D23" i="1"/>
  <c r="D24" i="1"/>
  <c r="C26" i="1"/>
  <c r="G27" i="1"/>
  <c r="D11" i="2" s="1"/>
  <c r="G26" i="1"/>
  <c r="E11" i="2" s="1"/>
  <c r="H27" i="1"/>
  <c r="H26" i="1" s="1"/>
  <c r="E13" i="2" s="1"/>
  <c r="I27" i="1"/>
  <c r="I26" i="1" s="1"/>
  <c r="J27" i="1"/>
  <c r="J26" i="1" s="1"/>
  <c r="K27" i="1"/>
  <c r="K26" i="1" s="1"/>
  <c r="E15" i="2" s="1"/>
  <c r="D15" i="2"/>
  <c r="L27" i="1"/>
  <c r="L26" i="1" s="1"/>
  <c r="E16" i="2" s="1"/>
  <c r="M27" i="1"/>
  <c r="M26" i="1" s="1"/>
  <c r="D17" i="2" s="1"/>
  <c r="D14" i="2"/>
  <c r="E17" i="2"/>
  <c r="J17" i="2" s="1"/>
  <c r="L17" i="2" s="1"/>
  <c r="H17" i="2"/>
  <c r="I17" i="2" s="1"/>
  <c r="K17" i="2" s="1"/>
  <c r="P18" i="1"/>
  <c r="P14" i="1"/>
  <c r="P21" i="1"/>
  <c r="P19" i="1"/>
  <c r="D16" i="2"/>
  <c r="D13" i="2"/>
  <c r="H11" i="2" l="1"/>
  <c r="I11" i="2" s="1"/>
  <c r="J11" i="2"/>
  <c r="L11" i="2" s="1"/>
  <c r="J13" i="2"/>
  <c r="L13" i="2" s="1"/>
  <c r="H13" i="2"/>
  <c r="I13" i="2" s="1"/>
  <c r="K13" i="2" s="1"/>
  <c r="J16" i="2"/>
  <c r="L16" i="2" s="1"/>
  <c r="H16" i="2"/>
  <c r="I16" i="2" s="1"/>
  <c r="K16" i="2" s="1"/>
  <c r="J15" i="2"/>
  <c r="L15" i="2" s="1"/>
  <c r="H15" i="2"/>
  <c r="I15" i="2" s="1"/>
  <c r="K15" i="2" s="1"/>
  <c r="E14" i="2"/>
  <c r="D12" i="2"/>
  <c r="E12" i="2"/>
  <c r="J12" i="2" s="1"/>
  <c r="L12" i="2" s="1"/>
  <c r="D26" i="1"/>
  <c r="K11" i="2"/>
  <c r="P24" i="1"/>
  <c r="P23" i="1"/>
  <c r="P17" i="1"/>
  <c r="O26" i="1" s="1"/>
  <c r="O27" i="1" s="1"/>
  <c r="J14" i="2" l="1"/>
  <c r="L14" i="2" s="1"/>
  <c r="L18" i="2" s="1"/>
  <c r="D12" i="3" s="1"/>
  <c r="H14" i="2"/>
  <c r="I14" i="2" s="1"/>
  <c r="K14" i="2" s="1"/>
  <c r="H12" i="2"/>
  <c r="J18" i="2"/>
  <c r="C12" i="3" s="1"/>
  <c r="F12" i="3" s="1"/>
  <c r="H18" i="2"/>
  <c r="A12" i="3" s="1"/>
  <c r="E12" i="3" s="1"/>
  <c r="I12" i="2"/>
  <c r="K12" i="2" l="1"/>
  <c r="K18" i="2" s="1"/>
  <c r="I18" i="2"/>
  <c r="B12" i="3" s="1"/>
</calcChain>
</file>

<file path=xl/comments1.xml><?xml version="1.0" encoding="utf-8"?>
<comments xmlns="http://schemas.openxmlformats.org/spreadsheetml/2006/main">
  <authors>
    <author>BRUMENT Martin</author>
  </authors>
  <commentList>
    <comment ref="E13" authorId="0" shapeId="0">
      <text>
        <r>
          <rPr>
            <b/>
            <sz val="9"/>
            <color indexed="81"/>
            <rFont val="Tahoma"/>
            <family val="2"/>
          </rPr>
          <t>BRUMENT Martin:</t>
        </r>
        <r>
          <rPr>
            <sz val="9"/>
            <color indexed="81"/>
            <rFont val="Tahoma"/>
            <family val="2"/>
          </rPr>
          <t xml:space="preserve">
ajouter +x% à toutes les catégories de linge
voir monsieur Argentin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BRUMENT Martin:</t>
        </r>
        <r>
          <rPr>
            <sz val="9"/>
            <color indexed="81"/>
            <rFont val="Tahoma"/>
            <family val="2"/>
          </rPr>
          <t xml:space="preserve">
Attendre retour Monsieur ARGENTIN</t>
        </r>
      </text>
    </comment>
  </commentList>
</comments>
</file>

<file path=xl/sharedStrings.xml><?xml version="1.0" encoding="utf-8"?>
<sst xmlns="http://schemas.openxmlformats.org/spreadsheetml/2006/main" count="136" uniqueCount="103">
  <si>
    <t>TYPE de LINGE</t>
  </si>
  <si>
    <t>Matériel de lavage</t>
  </si>
  <si>
    <t>Répartition</t>
  </si>
  <si>
    <t>Production journalière (Kg)</t>
  </si>
  <si>
    <t>Production annuelle (Kg)</t>
  </si>
  <si>
    <t>Lessive Liquide structurée</t>
  </si>
  <si>
    <t>Agent alcalin</t>
  </si>
  <si>
    <r>
      <t>Agent oxygéné (</t>
    </r>
    <r>
      <rPr>
        <b/>
        <u/>
        <sz val="10"/>
        <rFont val="Arial"/>
        <family val="2"/>
      </rPr>
      <t>Dose au lavage</t>
    </r>
    <r>
      <rPr>
        <b/>
        <sz val="10"/>
        <rFont val="Arial"/>
        <family val="2"/>
      </rPr>
      <t>)</t>
    </r>
  </si>
  <si>
    <r>
      <t>Agent oxygéné (</t>
    </r>
    <r>
      <rPr>
        <b/>
        <u/>
        <sz val="10"/>
        <rFont val="Arial"/>
        <family val="2"/>
      </rPr>
      <t>Dose au rinçage</t>
    </r>
    <r>
      <rPr>
        <b/>
        <sz val="10"/>
        <rFont val="Arial"/>
        <family val="2"/>
      </rPr>
      <t>)</t>
    </r>
  </si>
  <si>
    <t>Agent Neutralisant</t>
  </si>
  <si>
    <t>Agent Chloré (relavage)</t>
  </si>
  <si>
    <t>EAU</t>
  </si>
  <si>
    <t>TEMPERATURES °C</t>
  </si>
  <si>
    <t>l/kg</t>
  </si>
  <si>
    <t>m3/an</t>
  </si>
  <si>
    <t>Grammage</t>
  </si>
  <si>
    <t>Gr/KG</t>
  </si>
  <si>
    <t>Draps</t>
  </si>
  <si>
    <t>Tunnel</t>
  </si>
  <si>
    <t>Alèses</t>
  </si>
  <si>
    <t>Petit Plat (Taies - Torchons - Serviettes table, etc.)</t>
  </si>
  <si>
    <t>Eponges / Linge séché</t>
  </si>
  <si>
    <t>Linge en forme (VT Personnel)</t>
  </si>
  <si>
    <t>Délicat</t>
  </si>
  <si>
    <t>Laveuses</t>
  </si>
  <si>
    <t>Couvertures</t>
  </si>
  <si>
    <t>Laveuses/Tunnel</t>
  </si>
  <si>
    <t>Relavage</t>
  </si>
  <si>
    <t>AUTRES</t>
  </si>
  <si>
    <r>
      <t xml:space="preserve">EHPAD Moulins au Roy
</t>
    </r>
    <r>
      <rPr>
        <b/>
        <sz val="8"/>
        <rFont val="Arial"/>
        <family val="2"/>
      </rPr>
      <t>Type de linge : divers dont vêtements de travail, linge délicat et franges de ménage</t>
    </r>
  </si>
  <si>
    <r>
      <t xml:space="preserve">EHPAD Bois-Martel
</t>
    </r>
    <r>
      <rPr>
        <b/>
        <sz val="8"/>
        <rFont val="Arial"/>
        <family val="2"/>
      </rPr>
      <t>Type de linge : divers dont vêtements de travail, linge délicat et franges de ménage</t>
    </r>
  </si>
  <si>
    <r>
      <t xml:space="preserve">EHPAD Shamrock
</t>
    </r>
    <r>
      <rPr>
        <b/>
        <sz val="8"/>
        <rFont val="Arial"/>
        <family val="2"/>
      </rPr>
      <t>Type de linge : divers dont vêtements de travail, linge délicat et franges de ménage</t>
    </r>
  </si>
  <si>
    <t>TOTAL</t>
  </si>
  <si>
    <t>m3 / an</t>
  </si>
  <si>
    <t>Dosage moyen en g/kg</t>
  </si>
  <si>
    <t>litres/kg</t>
  </si>
  <si>
    <t>N°</t>
  </si>
  <si>
    <t>PRODUITS</t>
  </si>
  <si>
    <t>Conditionnement</t>
  </si>
  <si>
    <t>Grammage moyen (Gr/Kg)</t>
  </si>
  <si>
    <t>Quantité* sur 12 mois</t>
  </si>
  <si>
    <t>Prix unitaire € HT</t>
  </si>
  <si>
    <t>TGAP à la tonne € HT</t>
  </si>
  <si>
    <t>Montant € HT Hors TGAP</t>
  </si>
  <si>
    <t>Prix € HT/Kg</t>
  </si>
  <si>
    <t>Montant € TTC TGAP incluse</t>
  </si>
  <si>
    <t>Prix € TTC/Kg</t>
  </si>
  <si>
    <t>Prix € TTC/contenant</t>
  </si>
  <si>
    <t>Hors TGAP</t>
  </si>
  <si>
    <t xml:space="preserve"> TGAP incluse</t>
  </si>
  <si>
    <t>Elimination des dechets</t>
  </si>
  <si>
    <r>
      <t>Lessive Liquide structurée</t>
    </r>
    <r>
      <rPr>
        <b/>
        <sz val="8"/>
        <rFont val="Arial"/>
        <family val="2"/>
      </rPr>
      <t xml:space="preserve"> (gros conditionnement)</t>
    </r>
  </si>
  <si>
    <r>
      <t xml:space="preserve">Lessive Liquide structurée </t>
    </r>
    <r>
      <rPr>
        <b/>
        <sz val="8"/>
        <rFont val="Arial"/>
        <family val="2"/>
      </rPr>
      <t>(petit conditionnement : environ 20L)</t>
    </r>
  </si>
  <si>
    <r>
      <t>Agent Oxygéné (</t>
    </r>
    <r>
      <rPr>
        <b/>
        <u/>
        <sz val="11"/>
        <color indexed="10"/>
        <rFont val="Arial"/>
        <family val="2"/>
      </rPr>
      <t>LAVAGE + RINCAGE</t>
    </r>
    <r>
      <rPr>
        <b/>
        <sz val="11"/>
        <rFont val="Arial"/>
        <family val="2"/>
      </rPr>
      <t>)</t>
    </r>
  </si>
  <si>
    <t>Neutralisant</t>
  </si>
  <si>
    <t>Désinfectant pour tunnel armoires à linge</t>
  </si>
  <si>
    <t>COUT PRODUIT</t>
  </si>
  <si>
    <t>Montant annuel € HT Hors TGAP</t>
  </si>
  <si>
    <t>Prix € HT/Kg       HORS TGAP</t>
  </si>
  <si>
    <t>Montant annuel € TTC + TGAP</t>
  </si>
  <si>
    <t>Prix € TTC/Kg + TGAP</t>
  </si>
  <si>
    <t>Montant € HT Hors TGAP sur 4 ans</t>
  </si>
  <si>
    <t>Montant € TTC TGAP incluse sur 4 ans</t>
  </si>
  <si>
    <t>EQUIPEMENT / PRESTATION</t>
  </si>
  <si>
    <t>Prix forfaitaire inclus dans l'offre de base</t>
  </si>
  <si>
    <t>€ HT/an</t>
  </si>
  <si>
    <t>Mise en place du matériel de distribution mis à disposition</t>
  </si>
  <si>
    <t>Stock pièces détachées sur site</t>
  </si>
  <si>
    <t>Equipement de gestion et de tracabilité</t>
  </si>
  <si>
    <t>2 bandes temoins</t>
  </si>
  <si>
    <r>
      <t>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 xml:space="preserve"> / an</t>
    </r>
  </si>
  <si>
    <r>
      <t>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 xml:space="preserve"> sur 4 ans</t>
    </r>
  </si>
  <si>
    <t>Formation des personnels</t>
  </si>
  <si>
    <t>Analyse des eaux usées</t>
  </si>
  <si>
    <t>* Eau du process de lavage (tunnel de lavage et laveuses essoreuses)</t>
  </si>
  <si>
    <t>Informatique des équipements du process</t>
  </si>
  <si>
    <t>Ensemble des tapis de transfert et d’attente</t>
  </si>
  <si>
    <t>DELAIS</t>
  </si>
  <si>
    <t>Tunnel de lavage</t>
  </si>
  <si>
    <t>Maintenance préventive : Temps prévisionnel mensuel pour les opérations de maintenance programmée (en heures)</t>
  </si>
  <si>
    <t xml:space="preserve">TOTAL </t>
  </si>
  <si>
    <t>Maintenance préventive : Nombre de technicien</t>
  </si>
  <si>
    <t>Maintenance curative : Délai maximum d’intervention sur site (en heures)</t>
  </si>
  <si>
    <t>BORDEREAU DES PRIX UNITAIRES</t>
  </si>
  <si>
    <t>NOM, ADRESSE, COORDONNEES DU CANDIDAT :</t>
  </si>
  <si>
    <t>LOT 2 : Fourniture de Produits lessiviels avec mise à disposition et maintenance des équipements de stockage, dosage et distribution des produits pour blanchisserie industrielle.</t>
  </si>
  <si>
    <t>Cachet et signature du soumissionnaire</t>
  </si>
  <si>
    <t>COUT GLOBAL (produit + matériel de dosage)</t>
  </si>
  <si>
    <t>CONSOMMATION D'EAU</t>
  </si>
  <si>
    <t>OPTION</t>
  </si>
  <si>
    <t>Intervention de détartrage et nettoyage des tunnels (€HT)</t>
  </si>
  <si>
    <t>Intervention de détartrage et nettoyage des tunnels (€TTC)</t>
  </si>
  <si>
    <t>Franco de port</t>
  </si>
  <si>
    <t>Minimum de commande</t>
  </si>
  <si>
    <t>Délai de livraison de la commande</t>
  </si>
  <si>
    <t>REMISE FERME EN % SUR CATALOGUE :</t>
  </si>
  <si>
    <t>%</t>
  </si>
  <si>
    <t>Mouillant</t>
  </si>
  <si>
    <r>
      <t>REPARTITION DU LINGE (pou</t>
    </r>
    <r>
      <rPr>
        <b/>
        <sz val="11"/>
        <rFont val="Calibri"/>
        <family val="2"/>
        <scheme val="minor"/>
      </rPr>
      <t>r 778T/an</t>
    </r>
    <r>
      <rPr>
        <b/>
        <sz val="11"/>
        <color theme="1"/>
        <rFont val="Calibri"/>
        <family val="2"/>
        <scheme val="minor"/>
      </rPr>
      <t xml:space="preserve"> sur 260 jours)</t>
    </r>
  </si>
  <si>
    <t>QUANTITE ET BUDGET PREVISIONNEL (pour 778T/an sur 260 jours)</t>
  </si>
  <si>
    <r>
      <t>APPEL D'OFFRE FOURNITURE DE PRODUITS LESSIVIELS DE BLANCHISSERIE ET PRESTATIONS ASSOCIEES
CONSULTATION N°</t>
    </r>
    <r>
      <rPr>
        <b/>
        <sz val="11"/>
        <rFont val="Tahoma"/>
        <family val="2"/>
      </rPr>
      <t>25DAHL023</t>
    </r>
  </si>
  <si>
    <r>
      <t>APPEL D'OFFRE FOURNITURE DE PRODUITS LESSIVIELS DE BLANCHISSERIE ET PRESTATIONS ASSOCIEES
CONSULTATION</t>
    </r>
    <r>
      <rPr>
        <b/>
        <sz val="11"/>
        <rFont val="Tahoma"/>
        <family val="2"/>
      </rPr>
      <t xml:space="preserve"> N°25DAHL023</t>
    </r>
  </si>
  <si>
    <r>
      <t xml:space="preserve">APPEL D'OFFRE FOURNITURE DE PRODUITS LESSIVIELS DE BLANCHISSERIE ET PRESTATIONS ASSOCIEES
CONSULTATION </t>
    </r>
    <r>
      <rPr>
        <b/>
        <sz val="11"/>
        <rFont val="Tahoma"/>
        <family val="2"/>
      </rPr>
      <t>N°25DAHL023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</si>
</sst>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&quot; Kg&quot;;\-#,##0&quot; F&quot;"/>
    <numFmt numFmtId="165" formatCode="0.0"/>
    <numFmt numFmtId="166" formatCode="#,##0.00&quot; €&quot;"/>
    <numFmt numFmtId="167" formatCode="#,##0.0000&quot; €&quot;"/>
    <numFmt numFmtId="168" formatCode="#,##0&quot; €&quot;"/>
    <numFmt numFmtId="169" formatCode="#,##0.000&quot; €&quot;"/>
  </numFmts>
  <fonts count="29" x14ac:knownFonts="1">
    <font>
      <sz val="10"/>
      <name val="Arial"/>
      <family val="2"/>
    </font>
    <font>
      <sz val="10"/>
      <name val="Arial"/>
      <family val="2"/>
    </font>
    <font>
      <b/>
      <u/>
      <sz val="1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color indexed="10"/>
      <name val="Arial"/>
      <family val="2"/>
    </font>
    <font>
      <b/>
      <i/>
      <sz val="16"/>
      <name val="Arial"/>
      <family val="2"/>
    </font>
    <font>
      <b/>
      <sz val="14"/>
      <color indexed="9"/>
      <name val="Arial"/>
      <family val="2"/>
    </font>
    <font>
      <sz val="14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Tahoma"/>
      <family val="2"/>
      <charset val="1"/>
    </font>
    <font>
      <b/>
      <sz val="14"/>
      <color rgb="FF000000"/>
      <name val="Tahoma"/>
      <family val="2"/>
      <charset val="1"/>
    </font>
    <font>
      <b/>
      <sz val="12"/>
      <color rgb="FF000000"/>
      <name val="Tahoma"/>
      <family val="2"/>
      <charset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</fills>
  <borders count="45">
    <border>
      <left/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8" fillId="0" borderId="0"/>
    <xf numFmtId="9" fontId="1" fillId="0" borderId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10" fontId="6" fillId="0" borderId="6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10" fontId="6" fillId="0" borderId="10" xfId="0" applyNumberFormat="1" applyFont="1" applyFill="1" applyBorder="1" applyAlignment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 wrapText="1"/>
    </xf>
    <xf numFmtId="165" fontId="6" fillId="2" borderId="1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 wrapText="1"/>
    </xf>
    <xf numFmtId="10" fontId="6" fillId="2" borderId="14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5" fontId="6" fillId="2" borderId="14" xfId="0" applyNumberFormat="1" applyFont="1" applyFill="1" applyBorder="1" applyAlignment="1">
      <alignment horizontal="center" vertical="center" wrapText="1"/>
    </xf>
    <xf numFmtId="165" fontId="6" fillId="2" borderId="15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0" fontId="3" fillId="0" borderId="16" xfId="0" applyNumberFormat="1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right" vertical="center"/>
    </xf>
    <xf numFmtId="165" fontId="3" fillId="0" borderId="22" xfId="0" applyNumberFormat="1" applyFont="1" applyFill="1" applyBorder="1" applyAlignment="1">
      <alignment horizontal="left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165" fontId="3" fillId="0" borderId="21" xfId="0" applyNumberFormat="1" applyFont="1" applyFill="1" applyBorder="1" applyAlignment="1">
      <alignment horizontal="right" vertical="center"/>
    </xf>
    <xf numFmtId="0" fontId="3" fillId="0" borderId="22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6" fontId="10" fillId="0" borderId="6" xfId="0" applyNumberFormat="1" applyFont="1" applyBorder="1" applyAlignment="1">
      <alignment horizontal="center" vertical="center"/>
    </xf>
    <xf numFmtId="167" fontId="10" fillId="0" borderId="6" xfId="0" applyNumberFormat="1" applyFont="1" applyBorder="1" applyAlignment="1">
      <alignment horizontal="center" vertical="center"/>
    </xf>
    <xf numFmtId="166" fontId="10" fillId="0" borderId="23" xfId="0" applyNumberFormat="1" applyFont="1" applyBorder="1" applyAlignment="1">
      <alignment horizontal="center" vertical="center"/>
    </xf>
    <xf numFmtId="167" fontId="10" fillId="0" borderId="24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2" fontId="9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166" fontId="0" fillId="0" borderId="0" xfId="0" applyNumberFormat="1" applyAlignment="1">
      <alignment horizontal="center" vertical="center"/>
    </xf>
    <xf numFmtId="166" fontId="3" fillId="0" borderId="25" xfId="0" applyNumberFormat="1" applyFont="1" applyBorder="1" applyAlignment="1">
      <alignment horizontal="center" vertical="center"/>
    </xf>
    <xf numFmtId="168" fontId="8" fillId="0" borderId="21" xfId="0" applyNumberFormat="1" applyFont="1" applyFill="1" applyBorder="1" applyAlignment="1">
      <alignment horizontal="center" vertical="center"/>
    </xf>
    <xf numFmtId="169" fontId="8" fillId="0" borderId="19" xfId="0" applyNumberFormat="1" applyFont="1" applyFill="1" applyBorder="1" applyAlignment="1">
      <alignment horizontal="center" vertical="center"/>
    </xf>
    <xf numFmtId="166" fontId="8" fillId="0" borderId="19" xfId="0" applyNumberFormat="1" applyFont="1" applyFill="1" applyBorder="1" applyAlignment="1">
      <alignment horizontal="center" vertical="center"/>
    </xf>
    <xf numFmtId="169" fontId="8" fillId="0" borderId="22" xfId="0" applyNumberFormat="1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right" vertical="center" wrapText="1"/>
    </xf>
    <xf numFmtId="0" fontId="14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1" fontId="7" fillId="0" borderId="3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 wrapText="1"/>
    </xf>
    <xf numFmtId="0" fontId="14" fillId="0" borderId="22" xfId="0" applyFont="1" applyBorder="1" applyAlignment="1">
      <alignment vertical="center" wrapText="1"/>
    </xf>
    <xf numFmtId="0" fontId="16" fillId="0" borderId="0" xfId="0" applyFont="1"/>
    <xf numFmtId="0" fontId="18" fillId="0" borderId="0" xfId="1" applyAlignment="1">
      <alignment horizontal="center" vertical="center"/>
    </xf>
    <xf numFmtId="0" fontId="20" fillId="0" borderId="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22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>
      <alignment horizontal="center" vertical="center"/>
    </xf>
    <xf numFmtId="168" fontId="14" fillId="0" borderId="31" xfId="0" applyNumberFormat="1" applyFont="1" applyBorder="1" applyAlignment="1">
      <alignment horizontal="center" vertical="center"/>
    </xf>
    <xf numFmtId="169" fontId="14" fillId="0" borderId="3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2" fillId="0" borderId="0" xfId="0" applyFont="1" applyBorder="1" applyAlignment="1" applyProtection="1">
      <alignment horizontal="left" vertical="top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2" fontId="8" fillId="0" borderId="42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left" vertical="top"/>
      <protection locked="0"/>
    </xf>
    <xf numFmtId="0" fontId="19" fillId="0" borderId="32" xfId="0" applyFont="1" applyBorder="1" applyAlignment="1">
      <alignment horizontal="left" vertical="center"/>
    </xf>
    <xf numFmtId="0" fontId="19" fillId="0" borderId="33" xfId="0" applyFont="1" applyBorder="1" applyAlignment="1">
      <alignment horizontal="left" vertical="center"/>
    </xf>
    <xf numFmtId="0" fontId="19" fillId="0" borderId="34" xfId="0" applyFont="1" applyBorder="1" applyAlignment="1">
      <alignment horizontal="left" vertical="center"/>
    </xf>
    <xf numFmtId="0" fontId="3" fillId="0" borderId="35" xfId="0" applyFont="1" applyFill="1" applyBorder="1" applyAlignment="1">
      <alignment horizontal="center" vertical="center" textRotation="90" wrapText="1"/>
    </xf>
    <xf numFmtId="0" fontId="23" fillId="0" borderId="0" xfId="0" applyFont="1" applyAlignment="1">
      <alignment horizontal="left" vertical="center" readingOrder="1"/>
    </xf>
    <xf numFmtId="0" fontId="3" fillId="0" borderId="4" xfId="0" applyFont="1" applyFill="1" applyBorder="1" applyAlignment="1">
      <alignment horizontal="right" vertical="center"/>
    </xf>
    <xf numFmtId="0" fontId="7" fillId="0" borderId="18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/>
    </xf>
    <xf numFmtId="0" fontId="3" fillId="0" borderId="36" xfId="0" applyFont="1" applyFill="1" applyBorder="1" applyAlignment="1">
      <alignment horizontal="center" vertical="center" textRotation="90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18" fillId="0" borderId="0" xfId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8" fillId="0" borderId="39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 wrapText="1"/>
    </xf>
    <xf numFmtId="0" fontId="17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3" fillId="3" borderId="26" xfId="0" applyFont="1" applyFill="1" applyBorder="1" applyAlignment="1">
      <alignment horizontal="center" vertical="center" wrapText="1"/>
    </xf>
    <xf numFmtId="0" fontId="3" fillId="0" borderId="32" xfId="1" applyFont="1" applyBorder="1" applyAlignment="1">
      <alignment horizontal="right" vertical="center"/>
    </xf>
    <xf numFmtId="0" fontId="3" fillId="0" borderId="33" xfId="1" applyFont="1" applyBorder="1" applyAlignment="1">
      <alignment horizontal="right" vertical="center"/>
    </xf>
    <xf numFmtId="0" fontId="3" fillId="0" borderId="34" xfId="1" applyFont="1" applyBorder="1" applyAlignment="1">
      <alignment horizontal="right" vertical="center"/>
    </xf>
    <xf numFmtId="9" fontId="3" fillId="0" borderId="32" xfId="2" applyFont="1" applyBorder="1" applyAlignment="1">
      <alignment horizontal="center" vertical="center"/>
    </xf>
    <xf numFmtId="9" fontId="3" fillId="0" borderId="34" xfId="2" applyFont="1" applyBorder="1" applyAlignment="1">
      <alignment horizontal="center" vertical="center"/>
    </xf>
    <xf numFmtId="0" fontId="23" fillId="0" borderId="31" xfId="0" applyFont="1" applyBorder="1" applyAlignment="1">
      <alignment horizontal="left" vertical="center" wrapText="1" readingOrder="1"/>
    </xf>
    <xf numFmtId="0" fontId="24" fillId="0" borderId="31" xfId="0" applyFont="1" applyBorder="1" applyAlignment="1">
      <alignment horizontal="right" vertical="center" wrapText="1" readingOrder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617220</xdr:colOff>
      <xdr:row>0</xdr:row>
      <xdr:rowOff>198120</xdr:rowOff>
    </xdr:from>
    <xdr:to>
      <xdr:col>0</xdr:col>
      <xdr:colOff>1927860</xdr:colOff>
      <xdr:row>0</xdr:row>
      <xdr:rowOff>807720</xdr:rowOff>
    </xdr:to>
    <xdr:pic>
      <xdr:nvPicPr>
        <xdr:cNvPr id="1035" name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" y="198120"/>
          <a:ext cx="131064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236220</xdr:colOff>
      <xdr:row>0</xdr:row>
      <xdr:rowOff>205740</xdr:rowOff>
    </xdr:from>
    <xdr:to>
      <xdr:col>1</xdr:col>
      <xdr:colOff>1287780</xdr:colOff>
      <xdr:row>0</xdr:row>
      <xdr:rowOff>822960</xdr:rowOff>
    </xdr:to>
    <xdr:pic>
      <xdr:nvPicPr>
        <xdr:cNvPr id="2059" name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" y="205740"/>
          <a:ext cx="131826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815340</xdr:colOff>
      <xdr:row>0</xdr:row>
      <xdr:rowOff>68580</xdr:rowOff>
    </xdr:from>
    <xdr:to>
      <xdr:col>1</xdr:col>
      <xdr:colOff>617220</xdr:colOff>
      <xdr:row>0</xdr:row>
      <xdr:rowOff>769620</xdr:rowOff>
    </xdr:to>
    <xdr:pic>
      <xdr:nvPicPr>
        <xdr:cNvPr id="3083" name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68580"/>
          <a:ext cx="131064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205740</xdr:rowOff>
    </xdr:from>
    <xdr:to>
      <xdr:col>0</xdr:col>
      <xdr:colOff>1470660</xdr:colOff>
      <xdr:row>0</xdr:row>
      <xdr:rowOff>853440</xdr:rowOff>
    </xdr:to>
    <xdr:pic>
      <xdr:nvPicPr>
        <xdr:cNvPr id="4105" name="Imag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205740"/>
          <a:ext cx="132588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90" zoomScaleNormal="90" workbookViewId="0">
      <selection activeCell="B1" sqref="B1:R1"/>
    </sheetView>
  </sheetViews>
  <sheetFormatPr baseColWidth="10" defaultColWidth="11.42578125" defaultRowHeight="12.75" x14ac:dyDescent="0.2"/>
  <cols>
    <col min="1" max="1" width="32.28515625" style="1" customWidth="1"/>
    <col min="2" max="2" width="11.7109375" style="1" customWidth="1"/>
    <col min="3" max="3" width="11.42578125" style="1"/>
    <col min="4" max="4" width="15.28515625" style="1" customWidth="1"/>
    <col min="5" max="6" width="13.140625" style="1" customWidth="1"/>
    <col min="7" max="13" width="8.7109375" style="1" customWidth="1"/>
    <col min="14" max="14" width="2.7109375" style="1" customWidth="1"/>
    <col min="15" max="15" width="6.28515625" style="1" customWidth="1"/>
    <col min="16" max="16" width="9.7109375" style="1" customWidth="1"/>
    <col min="17" max="17" width="2.5703125" style="1" customWidth="1"/>
    <col min="18" max="18" width="6.28515625" style="1" customWidth="1"/>
    <col min="19" max="16384" width="11.42578125" style="1"/>
  </cols>
  <sheetData>
    <row r="1" spans="1:18" ht="72.75" customHeight="1" x14ac:dyDescent="0.2">
      <c r="A1" s="82"/>
      <c r="B1" s="98" t="s">
        <v>102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ht="48.75" customHeight="1" x14ac:dyDescent="0.2">
      <c r="A2" s="99" t="s">
        <v>85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1:18" ht="23.25" customHeight="1" x14ac:dyDescent="0.2">
      <c r="A3" s="99" t="s">
        <v>83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</row>
    <row r="4" spans="1:18" ht="23.25" customHeight="1" x14ac:dyDescent="0.2">
      <c r="A4" s="100" t="s">
        <v>84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spans="1:18" ht="23.25" customHeight="1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</row>
    <row r="6" spans="1:18" ht="23.2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1:18" ht="23.25" customHeight="1" thickBot="1" x14ac:dyDescent="0.25">
      <c r="A7" s="85"/>
      <c r="B7" s="85"/>
      <c r="C7" s="85"/>
      <c r="D7" s="85"/>
      <c r="E7" s="85"/>
      <c r="F7" s="90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</row>
    <row r="8" spans="1:18" ht="23.25" customHeight="1" thickBot="1" x14ac:dyDescent="0.25">
      <c r="A8" s="101" t="s">
        <v>98</v>
      </c>
      <c r="B8" s="102"/>
      <c r="C8" s="103"/>
      <c r="D8" s="85"/>
      <c r="E8" s="85"/>
      <c r="F8" s="90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</row>
    <row r="9" spans="1:18" ht="39" customHeight="1" thickBot="1" x14ac:dyDescent="0.25"/>
    <row r="10" spans="1:18" ht="53.25" customHeight="1" thickBot="1" x14ac:dyDescent="0.25">
      <c r="A10" s="111" t="s">
        <v>0</v>
      </c>
      <c r="B10" s="96" t="s">
        <v>1</v>
      </c>
      <c r="C10" s="97" t="s">
        <v>2</v>
      </c>
      <c r="D10" s="96" t="s">
        <v>3</v>
      </c>
      <c r="E10" s="96" t="s">
        <v>4</v>
      </c>
      <c r="F10" s="104" t="s">
        <v>97</v>
      </c>
      <c r="G10" s="104" t="s">
        <v>5</v>
      </c>
      <c r="H10" s="104" t="s">
        <v>6</v>
      </c>
      <c r="I10" s="104" t="s">
        <v>7</v>
      </c>
      <c r="J10" s="104" t="s">
        <v>8</v>
      </c>
      <c r="K10" s="104" t="s">
        <v>9</v>
      </c>
      <c r="L10" s="104" t="s">
        <v>10</v>
      </c>
      <c r="M10" s="109"/>
      <c r="O10" s="110" t="s">
        <v>11</v>
      </c>
      <c r="P10" s="110"/>
      <c r="R10" s="104" t="s">
        <v>12</v>
      </c>
    </row>
    <row r="11" spans="1:18" ht="53.25" customHeight="1" thickBot="1" x14ac:dyDescent="0.25">
      <c r="A11" s="111"/>
      <c r="B11" s="96"/>
      <c r="C11" s="97"/>
      <c r="D11" s="96"/>
      <c r="E11" s="96"/>
      <c r="F11" s="104"/>
      <c r="G11" s="104"/>
      <c r="H11" s="104"/>
      <c r="I11" s="104"/>
      <c r="J11" s="104"/>
      <c r="K11" s="104"/>
      <c r="L11" s="104"/>
      <c r="M11" s="109"/>
      <c r="O11" s="2" t="s">
        <v>13</v>
      </c>
      <c r="P11" s="3" t="s">
        <v>14</v>
      </c>
      <c r="R11" s="104"/>
    </row>
    <row r="12" spans="1:18" x14ac:dyDescent="0.2">
      <c r="A12" s="106" t="s">
        <v>15</v>
      </c>
      <c r="B12" s="106"/>
      <c r="C12" s="106"/>
      <c r="D12" s="106"/>
      <c r="E12" s="106"/>
      <c r="F12" s="4" t="s">
        <v>16</v>
      </c>
      <c r="G12" s="4" t="s">
        <v>16</v>
      </c>
      <c r="H12" s="4" t="s">
        <v>16</v>
      </c>
      <c r="I12" s="4" t="s">
        <v>16</v>
      </c>
      <c r="J12" s="4" t="s">
        <v>16</v>
      </c>
      <c r="K12" s="4" t="s">
        <v>16</v>
      </c>
      <c r="L12" s="4" t="s">
        <v>16</v>
      </c>
      <c r="M12" s="4" t="s">
        <v>16</v>
      </c>
      <c r="O12" s="2"/>
      <c r="P12" s="3"/>
      <c r="R12" s="104"/>
    </row>
    <row r="13" spans="1:18" s="11" customFormat="1" ht="33.950000000000003" customHeight="1" x14ac:dyDescent="0.2">
      <c r="A13" s="5" t="s">
        <v>17</v>
      </c>
      <c r="B13" s="6" t="s">
        <v>18</v>
      </c>
      <c r="C13" s="7">
        <v>0.28000000000000003</v>
      </c>
      <c r="D13" s="8">
        <f t="shared" ref="D13:D24" si="0">E13/260</f>
        <v>837.84615384615381</v>
      </c>
      <c r="E13" s="8">
        <v>217840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10"/>
      <c r="O13" s="12">
        <v>0</v>
      </c>
      <c r="P13" s="10">
        <f t="shared" ref="P13:P24" si="1">O13*E13/1000</f>
        <v>0</v>
      </c>
      <c r="R13" s="9">
        <v>0</v>
      </c>
    </row>
    <row r="14" spans="1:18" s="11" customFormat="1" ht="33.950000000000003" customHeight="1" x14ac:dyDescent="0.2">
      <c r="A14" s="5" t="s">
        <v>19</v>
      </c>
      <c r="B14" s="6" t="s">
        <v>18</v>
      </c>
      <c r="C14" s="7">
        <v>0.04</v>
      </c>
      <c r="D14" s="8">
        <f t="shared" si="0"/>
        <v>119.69230769230769</v>
      </c>
      <c r="E14" s="8">
        <v>31120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0"/>
      <c r="O14" s="12">
        <v>0</v>
      </c>
      <c r="P14" s="10">
        <f t="shared" si="1"/>
        <v>0</v>
      </c>
      <c r="R14" s="9">
        <v>0</v>
      </c>
    </row>
    <row r="15" spans="1:18" s="11" customFormat="1" ht="33.950000000000003" customHeight="1" x14ac:dyDescent="0.2">
      <c r="A15" s="5" t="s">
        <v>20</v>
      </c>
      <c r="B15" s="6" t="s">
        <v>18</v>
      </c>
      <c r="C15" s="7">
        <v>0.04</v>
      </c>
      <c r="D15" s="8">
        <f t="shared" si="0"/>
        <v>119.69230769230769</v>
      </c>
      <c r="E15" s="8">
        <v>31120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10"/>
      <c r="O15" s="12">
        <v>0</v>
      </c>
      <c r="P15" s="10">
        <f t="shared" si="1"/>
        <v>0</v>
      </c>
      <c r="R15" s="9">
        <v>0</v>
      </c>
    </row>
    <row r="16" spans="1:18" s="11" customFormat="1" ht="33.950000000000003" customHeight="1" x14ac:dyDescent="0.2">
      <c r="A16" s="5" t="s">
        <v>21</v>
      </c>
      <c r="B16" s="6" t="s">
        <v>18</v>
      </c>
      <c r="C16" s="7">
        <v>0.14000000000000001</v>
      </c>
      <c r="D16" s="8">
        <f t="shared" si="0"/>
        <v>418.92307692307691</v>
      </c>
      <c r="E16" s="8">
        <v>108920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0"/>
      <c r="O16" s="12">
        <v>0</v>
      </c>
      <c r="P16" s="10">
        <f t="shared" si="1"/>
        <v>0</v>
      </c>
      <c r="R16" s="9">
        <v>0</v>
      </c>
    </row>
    <row r="17" spans="1:18" s="11" customFormat="1" ht="33.950000000000003" customHeight="1" x14ac:dyDescent="0.2">
      <c r="A17" s="5" t="s">
        <v>22</v>
      </c>
      <c r="B17" s="6" t="s">
        <v>18</v>
      </c>
      <c r="C17" s="7">
        <v>0.17</v>
      </c>
      <c r="D17" s="8">
        <f t="shared" si="0"/>
        <v>425</v>
      </c>
      <c r="E17" s="8">
        <v>110500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10"/>
      <c r="O17" s="12">
        <v>0</v>
      </c>
      <c r="P17" s="10">
        <f t="shared" si="1"/>
        <v>0</v>
      </c>
      <c r="R17" s="9">
        <v>0</v>
      </c>
    </row>
    <row r="18" spans="1:18" s="11" customFormat="1" ht="33.950000000000003" customHeight="1" x14ac:dyDescent="0.2">
      <c r="A18" s="5" t="s">
        <v>23</v>
      </c>
      <c r="B18" s="6" t="s">
        <v>24</v>
      </c>
      <c r="C18" s="7">
        <v>0.06</v>
      </c>
      <c r="D18" s="8">
        <f t="shared" si="0"/>
        <v>179.53846153846155</v>
      </c>
      <c r="E18" s="8">
        <v>46680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0"/>
      <c r="O18" s="12">
        <v>0</v>
      </c>
      <c r="P18" s="10">
        <f t="shared" si="1"/>
        <v>0</v>
      </c>
      <c r="R18" s="9">
        <v>0</v>
      </c>
    </row>
    <row r="19" spans="1:18" s="11" customFormat="1" ht="33.950000000000003" customHeight="1" x14ac:dyDescent="0.2">
      <c r="A19" s="5" t="s">
        <v>25</v>
      </c>
      <c r="B19" s="13" t="s">
        <v>26</v>
      </c>
      <c r="C19" s="7">
        <v>0.05</v>
      </c>
      <c r="D19" s="8">
        <f t="shared" si="0"/>
        <v>149.61538461538461</v>
      </c>
      <c r="E19" s="8">
        <v>38900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10"/>
      <c r="O19" s="12">
        <v>0</v>
      </c>
      <c r="P19" s="10">
        <f t="shared" si="1"/>
        <v>0</v>
      </c>
      <c r="R19" s="9">
        <v>0</v>
      </c>
    </row>
    <row r="20" spans="1:18" s="11" customFormat="1" ht="33.950000000000003" customHeight="1" x14ac:dyDescent="0.2">
      <c r="A20" s="14" t="s">
        <v>27</v>
      </c>
      <c r="B20" s="15" t="s">
        <v>26</v>
      </c>
      <c r="C20" s="16">
        <v>0.02</v>
      </c>
      <c r="D20" s="8">
        <f t="shared" si="0"/>
        <v>59.846153846153847</v>
      </c>
      <c r="E20" s="8">
        <v>15560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8"/>
      <c r="O20" s="12">
        <v>0</v>
      </c>
      <c r="P20" s="18">
        <f t="shared" si="1"/>
        <v>0</v>
      </c>
      <c r="R20" s="9">
        <v>0</v>
      </c>
    </row>
    <row r="21" spans="1:18" s="11" customFormat="1" ht="33.950000000000003" customHeight="1" x14ac:dyDescent="0.2">
      <c r="A21" s="5" t="s">
        <v>28</v>
      </c>
      <c r="B21" s="15" t="s">
        <v>26</v>
      </c>
      <c r="C21" s="16">
        <v>0.16</v>
      </c>
      <c r="D21" s="8">
        <f t="shared" si="0"/>
        <v>508.69230769230768</v>
      </c>
      <c r="E21" s="8">
        <v>132260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8"/>
      <c r="O21" s="12">
        <v>0</v>
      </c>
      <c r="P21" s="18">
        <f t="shared" si="1"/>
        <v>0</v>
      </c>
      <c r="R21" s="9">
        <v>0</v>
      </c>
    </row>
    <row r="22" spans="1:18" s="11" customFormat="1" ht="45.75" x14ac:dyDescent="0.2">
      <c r="A22" s="5" t="s">
        <v>29</v>
      </c>
      <c r="B22" s="6" t="s">
        <v>24</v>
      </c>
      <c r="C22" s="16">
        <v>0.01</v>
      </c>
      <c r="D22" s="8">
        <f t="shared" si="0"/>
        <v>29.923076923076923</v>
      </c>
      <c r="E22" s="8">
        <v>7780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8"/>
      <c r="O22" s="12">
        <v>0</v>
      </c>
      <c r="P22" s="18">
        <f t="shared" si="1"/>
        <v>0</v>
      </c>
      <c r="R22" s="9">
        <v>0</v>
      </c>
    </row>
    <row r="23" spans="1:18" s="11" customFormat="1" ht="45.75" x14ac:dyDescent="0.2">
      <c r="A23" s="5" t="s">
        <v>30</v>
      </c>
      <c r="B23" s="6" t="s">
        <v>24</v>
      </c>
      <c r="C23" s="16">
        <v>0.01</v>
      </c>
      <c r="D23" s="8">
        <f t="shared" si="0"/>
        <v>29.923076923076923</v>
      </c>
      <c r="E23" s="8">
        <v>7780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8"/>
      <c r="O23" s="12">
        <v>0</v>
      </c>
      <c r="P23" s="18">
        <f t="shared" si="1"/>
        <v>0</v>
      </c>
      <c r="R23" s="9">
        <v>0</v>
      </c>
    </row>
    <row r="24" spans="1:18" s="19" customFormat="1" ht="45.75" x14ac:dyDescent="0.2">
      <c r="A24" s="5" t="s">
        <v>31</v>
      </c>
      <c r="B24" s="6" t="s">
        <v>24</v>
      </c>
      <c r="C24" s="7">
        <v>0.01</v>
      </c>
      <c r="D24" s="8">
        <f t="shared" si="0"/>
        <v>29.923076923076923</v>
      </c>
      <c r="E24" s="8">
        <v>7780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0"/>
      <c r="O24" s="12">
        <v>0</v>
      </c>
      <c r="P24" s="18">
        <f t="shared" si="1"/>
        <v>0</v>
      </c>
      <c r="R24" s="9">
        <v>0</v>
      </c>
    </row>
    <row r="25" spans="1:18" s="19" customFormat="1" ht="33.950000000000003" customHeight="1" thickBot="1" x14ac:dyDescent="0.25">
      <c r="A25" s="20"/>
      <c r="B25" s="21"/>
      <c r="C25" s="22"/>
      <c r="D25" s="23"/>
      <c r="E25" s="23"/>
      <c r="F25" s="23"/>
      <c r="G25" s="24"/>
      <c r="H25" s="24"/>
      <c r="I25" s="24"/>
      <c r="J25" s="24"/>
      <c r="K25" s="24"/>
      <c r="L25" s="24"/>
      <c r="M25" s="25"/>
      <c r="O25" s="26"/>
      <c r="P25" s="25"/>
      <c r="R25" s="24"/>
    </row>
    <row r="26" spans="1:18" ht="30" customHeight="1" thickBot="1" x14ac:dyDescent="0.25">
      <c r="A26" s="107" t="s">
        <v>32</v>
      </c>
      <c r="B26" s="107"/>
      <c r="C26" s="27">
        <f>SUM(C13:C25)</f>
        <v>0.9900000000000001</v>
      </c>
      <c r="D26" s="28">
        <f>SUM(D13:D25)</f>
        <v>2908.6153846153852</v>
      </c>
      <c r="E26" s="28">
        <f>SUM(E13:E25)</f>
        <v>756240</v>
      </c>
      <c r="F26" s="29">
        <f t="shared" ref="F26:M26" si="2">(F27*$E26)/1000</f>
        <v>0</v>
      </c>
      <c r="G26" s="29">
        <f t="shared" si="2"/>
        <v>0</v>
      </c>
      <c r="H26" s="30">
        <f t="shared" si="2"/>
        <v>0</v>
      </c>
      <c r="I26" s="30">
        <f t="shared" si="2"/>
        <v>0</v>
      </c>
      <c r="J26" s="30">
        <f t="shared" si="2"/>
        <v>0</v>
      </c>
      <c r="K26" s="30">
        <f t="shared" si="2"/>
        <v>0</v>
      </c>
      <c r="L26" s="30">
        <f t="shared" si="2"/>
        <v>0</v>
      </c>
      <c r="M26" s="31">
        <f t="shared" si="2"/>
        <v>0</v>
      </c>
      <c r="O26" s="32">
        <f>SUM(P13:P25)</f>
        <v>0</v>
      </c>
      <c r="P26" s="33" t="s">
        <v>33</v>
      </c>
    </row>
    <row r="27" spans="1:18" ht="30" customHeight="1" thickBot="1" x14ac:dyDescent="0.25">
      <c r="A27" s="108" t="s">
        <v>34</v>
      </c>
      <c r="B27" s="108"/>
      <c r="C27" s="108"/>
      <c r="D27" s="108"/>
      <c r="E27" s="108"/>
      <c r="F27" s="34">
        <f t="shared" ref="F27:M27" si="3">(F13*$C13)+(F14*$C14)+(F15*$C15)+(F16*$C16)+(F17*$C17)+(F18*$C18)+(F19*$C19)+(F20*$C20)+(F24*$C24)+(F25*$C25)</f>
        <v>0</v>
      </c>
      <c r="G27" s="34">
        <f t="shared" si="3"/>
        <v>0</v>
      </c>
      <c r="H27" s="35">
        <f t="shared" si="3"/>
        <v>0</v>
      </c>
      <c r="I27" s="35">
        <f t="shared" si="3"/>
        <v>0</v>
      </c>
      <c r="J27" s="35">
        <f t="shared" si="3"/>
        <v>0</v>
      </c>
      <c r="K27" s="35">
        <f t="shared" si="3"/>
        <v>0</v>
      </c>
      <c r="L27" s="35">
        <f t="shared" si="3"/>
        <v>0</v>
      </c>
      <c r="M27" s="36">
        <f t="shared" si="3"/>
        <v>0</v>
      </c>
      <c r="O27" s="37">
        <f>(O26/$E26)*1000</f>
        <v>0</v>
      </c>
      <c r="P27" s="38" t="s">
        <v>35</v>
      </c>
    </row>
    <row r="30" spans="1:18" x14ac:dyDescent="0.2">
      <c r="A30" s="105" t="s">
        <v>86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</row>
  </sheetData>
  <sheetProtection selectLockedCells="1" selectUnlockedCells="1"/>
  <mergeCells count="24">
    <mergeCell ref="A30:R30"/>
    <mergeCell ref="R10:R12"/>
    <mergeCell ref="A12:E12"/>
    <mergeCell ref="A26:B26"/>
    <mergeCell ref="A27:E27"/>
    <mergeCell ref="J10:J11"/>
    <mergeCell ref="K10:K11"/>
    <mergeCell ref="L10:L11"/>
    <mergeCell ref="M10:M11"/>
    <mergeCell ref="O10:P10"/>
    <mergeCell ref="H10:H11"/>
    <mergeCell ref="I10:I11"/>
    <mergeCell ref="A10:A11"/>
    <mergeCell ref="B10:B11"/>
    <mergeCell ref="C10:C11"/>
    <mergeCell ref="D10:D11"/>
    <mergeCell ref="B1:R1"/>
    <mergeCell ref="A2:R2"/>
    <mergeCell ref="A3:R3"/>
    <mergeCell ref="A4:R6"/>
    <mergeCell ref="A8:C8"/>
    <mergeCell ref="E10:E11"/>
    <mergeCell ref="G10:G11"/>
    <mergeCell ref="F10:F11"/>
  </mergeCells>
  <printOptions horizontalCentered="1" verticalCentered="1"/>
  <pageMargins left="0.19652777777777777" right="0.1965277777777777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zoomScale="90" zoomScaleNormal="90" workbookViewId="0">
      <selection activeCell="C1" sqref="C1:L1"/>
    </sheetView>
  </sheetViews>
  <sheetFormatPr baseColWidth="10" defaultColWidth="11.42578125" defaultRowHeight="12.75" x14ac:dyDescent="0.2"/>
  <cols>
    <col min="1" max="1" width="3.85546875" style="39" customWidth="1"/>
    <col min="2" max="2" width="25" style="39" customWidth="1"/>
    <col min="3" max="3" width="20" style="39" customWidth="1"/>
    <col min="4" max="4" width="16.7109375" style="39" customWidth="1"/>
    <col min="5" max="5" width="16.42578125" style="39" customWidth="1"/>
    <col min="6" max="6" width="14.140625" style="39" customWidth="1"/>
    <col min="7" max="7" width="15.140625" style="39" customWidth="1"/>
    <col min="8" max="8" width="15.7109375" style="39" customWidth="1"/>
    <col min="9" max="9" width="16.85546875" style="39" customWidth="1"/>
    <col min="10" max="11" width="20.7109375" style="39" customWidth="1"/>
    <col min="12" max="12" width="21" style="39" customWidth="1"/>
    <col min="13" max="16384" width="11.42578125" style="39"/>
  </cols>
  <sheetData>
    <row r="1" spans="1:12" ht="73.5" customHeight="1" x14ac:dyDescent="0.2">
      <c r="A1" s="112"/>
      <c r="B1" s="112"/>
      <c r="C1" s="98" t="s">
        <v>101</v>
      </c>
      <c r="D1" s="98"/>
      <c r="E1" s="98"/>
      <c r="F1" s="98"/>
      <c r="G1" s="98"/>
      <c r="H1" s="98"/>
      <c r="I1" s="98"/>
      <c r="J1" s="98"/>
      <c r="K1" s="98"/>
      <c r="L1" s="98"/>
    </row>
    <row r="2" spans="1:12" ht="58.5" customHeight="1" x14ac:dyDescent="0.2">
      <c r="A2" s="99" t="s">
        <v>85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27.75" customHeight="1" x14ac:dyDescent="0.2">
      <c r="A3" s="99" t="s">
        <v>83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ht="69.75" customHeight="1" x14ac:dyDescent="0.2">
      <c r="A4" s="100" t="s">
        <v>84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 ht="12.75" customHeight="1" thickBot="1" x14ac:dyDescent="0.25"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t="23.25" customHeight="1" thickBot="1" x14ac:dyDescent="0.25">
      <c r="A6" s="115" t="s">
        <v>99</v>
      </c>
      <c r="B6" s="116"/>
      <c r="C6" s="116"/>
      <c r="D6" s="117"/>
      <c r="E6" s="1"/>
      <c r="F6" s="1"/>
      <c r="G6" s="1"/>
      <c r="H6" s="1"/>
      <c r="I6" s="1"/>
      <c r="J6" s="1"/>
      <c r="K6" s="1"/>
      <c r="L6" s="1"/>
    </row>
    <row r="7" spans="1:12" ht="13.5" thickBot="1" x14ac:dyDescent="0.25"/>
    <row r="8" spans="1:12" ht="30" customHeight="1" thickBot="1" x14ac:dyDescent="0.25">
      <c r="A8" s="119" t="s">
        <v>36</v>
      </c>
      <c r="B8" s="120" t="s">
        <v>37</v>
      </c>
      <c r="C8" s="114" t="s">
        <v>38</v>
      </c>
      <c r="D8" s="114" t="s">
        <v>39</v>
      </c>
      <c r="E8" s="114" t="s">
        <v>40</v>
      </c>
      <c r="F8" s="114" t="s">
        <v>41</v>
      </c>
      <c r="G8" s="114" t="s">
        <v>42</v>
      </c>
      <c r="H8" s="114" t="s">
        <v>43</v>
      </c>
      <c r="I8" s="40" t="s">
        <v>44</v>
      </c>
      <c r="J8" s="118" t="s">
        <v>45</v>
      </c>
      <c r="K8" s="40" t="s">
        <v>46</v>
      </c>
      <c r="L8" s="41" t="s">
        <v>47</v>
      </c>
    </row>
    <row r="9" spans="1:12" ht="30" customHeight="1" x14ac:dyDescent="0.2">
      <c r="A9" s="119"/>
      <c r="B9" s="120"/>
      <c r="C9" s="114"/>
      <c r="D9" s="114"/>
      <c r="E9" s="114"/>
      <c r="F9" s="114"/>
      <c r="G9" s="114"/>
      <c r="H9" s="114"/>
      <c r="I9" s="42" t="s">
        <v>48</v>
      </c>
      <c r="J9" s="118"/>
      <c r="K9" s="42" t="s">
        <v>49</v>
      </c>
      <c r="L9" s="43" t="s">
        <v>50</v>
      </c>
    </row>
    <row r="10" spans="1:12" ht="30" customHeight="1" x14ac:dyDescent="0.2">
      <c r="A10" s="91"/>
      <c r="B10" s="92" t="s">
        <v>97</v>
      </c>
      <c r="C10" s="92"/>
      <c r="D10" s="95">
        <f>'Onglet 1'!F27</f>
        <v>0</v>
      </c>
      <c r="E10" s="42"/>
      <c r="F10" s="42"/>
      <c r="G10" s="42"/>
      <c r="H10" s="42"/>
      <c r="I10" s="42"/>
      <c r="J10" s="93"/>
      <c r="K10" s="42"/>
      <c r="L10" s="94"/>
    </row>
    <row r="11" spans="1:12" ht="49.5" customHeight="1" x14ac:dyDescent="0.2">
      <c r="A11" s="44">
        <v>1</v>
      </c>
      <c r="B11" s="45" t="s">
        <v>51</v>
      </c>
      <c r="C11" s="46"/>
      <c r="D11" s="47">
        <f>'Onglet 1'!G27</f>
        <v>0</v>
      </c>
      <c r="E11" s="48">
        <f>'Onglet 1'!G26</f>
        <v>0</v>
      </c>
      <c r="F11" s="49">
        <v>0</v>
      </c>
      <c r="G11" s="49">
        <v>0</v>
      </c>
      <c r="H11" s="49">
        <f t="shared" ref="H11:H17" si="0">E11*F11</f>
        <v>0</v>
      </c>
      <c r="I11" s="50">
        <f t="shared" ref="I11:I17" si="1">H11/759000</f>
        <v>0</v>
      </c>
      <c r="J11" s="51">
        <f t="shared" ref="J11:J17" si="2">(((F11+(G11/1000))*E11)*1.2)</f>
        <v>0</v>
      </c>
      <c r="K11" s="50">
        <f t="shared" ref="K11:K17" si="3">I11/759000</f>
        <v>0</v>
      </c>
      <c r="L11" s="52">
        <f t="shared" ref="L11:L17" si="4">J11/759000</f>
        <v>0</v>
      </c>
    </row>
    <row r="12" spans="1:12" ht="49.5" customHeight="1" x14ac:dyDescent="0.2">
      <c r="A12" s="44">
        <v>1</v>
      </c>
      <c r="B12" s="45" t="s">
        <v>52</v>
      </c>
      <c r="C12" s="46"/>
      <c r="D12" s="47">
        <f>'Onglet 1'!G27</f>
        <v>0</v>
      </c>
      <c r="E12" s="48">
        <f>'Onglet 1'!G26</f>
        <v>0</v>
      </c>
      <c r="F12" s="49">
        <v>0</v>
      </c>
      <c r="G12" s="49">
        <v>0</v>
      </c>
      <c r="H12" s="49">
        <f t="shared" si="0"/>
        <v>0</v>
      </c>
      <c r="I12" s="50">
        <f t="shared" si="1"/>
        <v>0</v>
      </c>
      <c r="J12" s="51">
        <f t="shared" si="2"/>
        <v>0</v>
      </c>
      <c r="K12" s="50">
        <f t="shared" si="3"/>
        <v>0</v>
      </c>
      <c r="L12" s="52">
        <f t="shared" si="4"/>
        <v>0</v>
      </c>
    </row>
    <row r="13" spans="1:12" ht="49.5" customHeight="1" x14ac:dyDescent="0.2">
      <c r="A13" s="44">
        <v>2</v>
      </c>
      <c r="B13" s="53" t="s">
        <v>6</v>
      </c>
      <c r="C13" s="46"/>
      <c r="D13" s="47">
        <f>'Onglet 1'!H27</f>
        <v>0</v>
      </c>
      <c r="E13" s="48">
        <f>'Onglet 1'!H26</f>
        <v>0</v>
      </c>
      <c r="F13" s="49">
        <v>0</v>
      </c>
      <c r="G13" s="49">
        <v>0</v>
      </c>
      <c r="H13" s="49">
        <f t="shared" si="0"/>
        <v>0</v>
      </c>
      <c r="I13" s="50">
        <f t="shared" si="1"/>
        <v>0</v>
      </c>
      <c r="J13" s="51">
        <f t="shared" si="2"/>
        <v>0</v>
      </c>
      <c r="K13" s="50">
        <f t="shared" si="3"/>
        <v>0</v>
      </c>
      <c r="L13" s="52">
        <f t="shared" si="4"/>
        <v>0</v>
      </c>
    </row>
    <row r="14" spans="1:12" ht="49.5" customHeight="1" x14ac:dyDescent="0.2">
      <c r="A14" s="44">
        <v>3</v>
      </c>
      <c r="B14" s="53" t="s">
        <v>53</v>
      </c>
      <c r="C14" s="46"/>
      <c r="D14" s="47">
        <f>'Onglet 1'!I27+'Onglet 1'!J27</f>
        <v>0</v>
      </c>
      <c r="E14" s="48">
        <f>'Onglet 1'!I26+'Onglet 1'!J26</f>
        <v>0</v>
      </c>
      <c r="F14" s="49">
        <v>0</v>
      </c>
      <c r="G14" s="49">
        <v>0</v>
      </c>
      <c r="H14" s="49">
        <f t="shared" si="0"/>
        <v>0</v>
      </c>
      <c r="I14" s="50">
        <f t="shared" si="1"/>
        <v>0</v>
      </c>
      <c r="J14" s="51">
        <f t="shared" si="2"/>
        <v>0</v>
      </c>
      <c r="K14" s="50">
        <f t="shared" si="3"/>
        <v>0</v>
      </c>
      <c r="L14" s="52">
        <f t="shared" si="4"/>
        <v>0</v>
      </c>
    </row>
    <row r="15" spans="1:12" ht="49.5" customHeight="1" x14ac:dyDescent="0.2">
      <c r="A15" s="54">
        <v>4</v>
      </c>
      <c r="B15" s="55" t="s">
        <v>54</v>
      </c>
      <c r="C15" s="56"/>
      <c r="D15" s="57">
        <f>'Onglet 1'!K27</f>
        <v>0</v>
      </c>
      <c r="E15" s="48">
        <f>'Onglet 1'!K26</f>
        <v>0</v>
      </c>
      <c r="F15" s="58">
        <v>0</v>
      </c>
      <c r="G15" s="58">
        <v>0</v>
      </c>
      <c r="H15" s="49">
        <f t="shared" si="0"/>
        <v>0</v>
      </c>
      <c r="I15" s="50">
        <f t="shared" si="1"/>
        <v>0</v>
      </c>
      <c r="J15" s="51">
        <f t="shared" si="2"/>
        <v>0</v>
      </c>
      <c r="K15" s="50">
        <f t="shared" si="3"/>
        <v>0</v>
      </c>
      <c r="L15" s="52">
        <f t="shared" si="4"/>
        <v>0</v>
      </c>
    </row>
    <row r="16" spans="1:12" ht="49.5" customHeight="1" x14ac:dyDescent="0.2">
      <c r="A16" s="54">
        <v>5</v>
      </c>
      <c r="B16" s="55" t="s">
        <v>10</v>
      </c>
      <c r="C16" s="56"/>
      <c r="D16" s="57">
        <f>'Onglet 1'!L27</f>
        <v>0</v>
      </c>
      <c r="E16" s="48">
        <f>'Onglet 1'!L26</f>
        <v>0</v>
      </c>
      <c r="F16" s="58">
        <v>0</v>
      </c>
      <c r="G16" s="58">
        <v>0</v>
      </c>
      <c r="H16" s="49">
        <f t="shared" si="0"/>
        <v>0</v>
      </c>
      <c r="I16" s="50">
        <f t="shared" si="1"/>
        <v>0</v>
      </c>
      <c r="J16" s="51">
        <f t="shared" si="2"/>
        <v>0</v>
      </c>
      <c r="K16" s="50">
        <f t="shared" si="3"/>
        <v>0</v>
      </c>
      <c r="L16" s="52">
        <f t="shared" si="4"/>
        <v>0</v>
      </c>
    </row>
    <row r="17" spans="1:12" ht="49.5" customHeight="1" thickBot="1" x14ac:dyDescent="0.25">
      <c r="A17" s="59">
        <v>6</v>
      </c>
      <c r="B17" s="60" t="s">
        <v>55</v>
      </c>
      <c r="C17" s="59"/>
      <c r="D17" s="61">
        <f>'Onglet 1'!M26</f>
        <v>0</v>
      </c>
      <c r="E17" s="48">
        <f>'Onglet 1'!M25</f>
        <v>0</v>
      </c>
      <c r="F17" s="49">
        <v>0</v>
      </c>
      <c r="G17" s="49">
        <v>0</v>
      </c>
      <c r="H17" s="49">
        <f t="shared" si="0"/>
        <v>0</v>
      </c>
      <c r="I17" s="50">
        <f t="shared" si="1"/>
        <v>0</v>
      </c>
      <c r="J17" s="51">
        <f t="shared" si="2"/>
        <v>0</v>
      </c>
      <c r="K17" s="50">
        <f t="shared" si="3"/>
        <v>0</v>
      </c>
      <c r="L17" s="52">
        <f t="shared" si="4"/>
        <v>0</v>
      </c>
    </row>
    <row r="18" spans="1:12" ht="52.5" customHeight="1" thickBot="1" x14ac:dyDescent="0.25">
      <c r="A18" s="62"/>
      <c r="C18" s="62"/>
      <c r="D18" s="62"/>
      <c r="F18" s="63"/>
      <c r="G18" s="64" t="s">
        <v>32</v>
      </c>
      <c r="H18" s="65">
        <f>SUM(H11:H17)</f>
        <v>0</v>
      </c>
      <c r="I18" s="66">
        <f>SUM(I11:I17)</f>
        <v>0</v>
      </c>
      <c r="J18" s="67">
        <f>SUM(J11:J17)</f>
        <v>0</v>
      </c>
      <c r="K18" s="66">
        <f>SUM(K11:K17)</f>
        <v>0</v>
      </c>
      <c r="L18" s="68">
        <f>SUM(L11:L17)</f>
        <v>0</v>
      </c>
    </row>
    <row r="20" spans="1:12" s="1" customFormat="1" x14ac:dyDescent="0.2">
      <c r="A20" s="105" t="s">
        <v>86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</sheetData>
  <sheetProtection selectLockedCells="1" selectUnlockedCells="1"/>
  <mergeCells count="17">
    <mergeCell ref="G8:G9"/>
    <mergeCell ref="A20:L20"/>
    <mergeCell ref="A6:D6"/>
    <mergeCell ref="J8:J9"/>
    <mergeCell ref="A4:L4"/>
    <mergeCell ref="A8:A9"/>
    <mergeCell ref="H8:H9"/>
    <mergeCell ref="B8:B9"/>
    <mergeCell ref="C8:C9"/>
    <mergeCell ref="D8:D9"/>
    <mergeCell ref="E8:E9"/>
    <mergeCell ref="F8:F9"/>
    <mergeCell ref="A1:B1"/>
    <mergeCell ref="C1:L1"/>
    <mergeCell ref="A2:L2"/>
    <mergeCell ref="A3:L3"/>
    <mergeCell ref="B5:L5"/>
  </mergeCells>
  <printOptions horizontalCentered="1" verticalCentered="1"/>
  <pageMargins left="0.19652777777777777" right="0.1965277777777777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="90" zoomScaleNormal="90" workbookViewId="0">
      <selection activeCell="C1" sqref="C1:I1"/>
    </sheetView>
  </sheetViews>
  <sheetFormatPr baseColWidth="10" defaultColWidth="11.42578125" defaultRowHeight="12.75" x14ac:dyDescent="0.2"/>
  <cols>
    <col min="1" max="1" width="22" style="39" customWidth="1"/>
    <col min="2" max="2" width="22.140625" style="39" customWidth="1"/>
    <col min="3" max="3" width="19" style="39" customWidth="1"/>
    <col min="4" max="4" width="17.7109375" style="39" customWidth="1"/>
    <col min="5" max="5" width="21.7109375" style="39" customWidth="1"/>
    <col min="6" max="6" width="26.85546875" style="39" customWidth="1"/>
    <col min="7" max="7" width="11.42578125" style="39"/>
    <col min="8" max="8" width="46.7109375" style="39" customWidth="1"/>
    <col min="9" max="9" width="26.85546875" style="39" customWidth="1"/>
    <col min="10" max="16384" width="11.42578125" style="39"/>
  </cols>
  <sheetData>
    <row r="1" spans="1:9" ht="66" customHeight="1" x14ac:dyDescent="0.2">
      <c r="A1" s="112"/>
      <c r="B1" s="112"/>
      <c r="C1" s="98" t="s">
        <v>100</v>
      </c>
      <c r="D1" s="98"/>
      <c r="E1" s="98"/>
      <c r="F1" s="98"/>
      <c r="G1" s="98"/>
      <c r="H1" s="98"/>
      <c r="I1" s="98"/>
    </row>
    <row r="2" spans="1:9" ht="42.75" customHeight="1" x14ac:dyDescent="0.2">
      <c r="A2" s="99" t="s">
        <v>85</v>
      </c>
      <c r="B2" s="99"/>
      <c r="C2" s="99"/>
      <c r="D2" s="99"/>
      <c r="E2" s="99"/>
      <c r="F2" s="99"/>
      <c r="G2" s="99"/>
      <c r="H2" s="99"/>
      <c r="I2" s="99"/>
    </row>
    <row r="3" spans="1:9" ht="35.25" customHeight="1" x14ac:dyDescent="0.2">
      <c r="A3" s="99" t="s">
        <v>83</v>
      </c>
      <c r="B3" s="99"/>
      <c r="C3" s="99"/>
      <c r="D3" s="99"/>
      <c r="E3" s="99"/>
      <c r="F3" s="99"/>
      <c r="G3" s="99"/>
      <c r="H3" s="99"/>
      <c r="I3" s="99"/>
    </row>
    <row r="4" spans="1:9" ht="72.75" customHeight="1" x14ac:dyDescent="0.2">
      <c r="A4" s="100" t="s">
        <v>84</v>
      </c>
      <c r="B4" s="100"/>
      <c r="C4" s="100"/>
      <c r="D4" s="100"/>
      <c r="E4" s="100"/>
      <c r="F4" s="100"/>
      <c r="G4" s="100"/>
      <c r="H4" s="100"/>
      <c r="I4" s="100"/>
    </row>
    <row r="5" spans="1:9" ht="13.5" thickBot="1" x14ac:dyDescent="0.25"/>
    <row r="6" spans="1:9" ht="45.75" customHeight="1" thickBot="1" x14ac:dyDescent="0.25">
      <c r="A6" s="121" t="s">
        <v>87</v>
      </c>
      <c r="B6" s="122"/>
      <c r="C6" s="122"/>
      <c r="D6" s="122"/>
      <c r="E6" s="122"/>
      <c r="F6" s="123"/>
    </row>
    <row r="7" spans="1:9" ht="13.5" thickBot="1" x14ac:dyDescent="0.25">
      <c r="A7" s="86"/>
      <c r="B7" s="86"/>
      <c r="C7" s="86"/>
      <c r="D7" s="86"/>
      <c r="E7" s="86"/>
      <c r="F7" s="86"/>
    </row>
    <row r="8" spans="1:9" ht="26.1" customHeight="1" thickBot="1" x14ac:dyDescent="0.25">
      <c r="A8" s="101" t="s">
        <v>56</v>
      </c>
      <c r="B8" s="102"/>
      <c r="C8" s="103"/>
      <c r="D8" s="131"/>
      <c r="E8" s="131"/>
      <c r="F8" s="131"/>
    </row>
    <row r="9" spans="1:9" ht="21" thickBot="1" x14ac:dyDescent="0.25">
      <c r="A9" s="72"/>
      <c r="B9" s="72"/>
      <c r="C9" s="72"/>
      <c r="D9" s="72"/>
      <c r="E9" s="72"/>
      <c r="F9" s="72"/>
    </row>
    <row r="10" spans="1:9" ht="33" customHeight="1" thickBot="1" x14ac:dyDescent="0.25">
      <c r="A10" s="125" t="s">
        <v>57</v>
      </c>
      <c r="B10" s="125" t="s">
        <v>58</v>
      </c>
      <c r="C10" s="125" t="s">
        <v>59</v>
      </c>
      <c r="D10" s="125" t="s">
        <v>60</v>
      </c>
      <c r="E10" s="125" t="s">
        <v>61</v>
      </c>
      <c r="F10" s="125" t="s">
        <v>62</v>
      </c>
      <c r="H10" s="132" t="s">
        <v>63</v>
      </c>
      <c r="I10" s="130" t="s">
        <v>64</v>
      </c>
    </row>
    <row r="11" spans="1:9" ht="21.75" customHeight="1" thickBot="1" x14ac:dyDescent="0.25">
      <c r="A11" s="125"/>
      <c r="B11" s="125"/>
      <c r="C11" s="125"/>
      <c r="D11" s="125"/>
      <c r="E11" s="125"/>
      <c r="F11" s="125"/>
      <c r="H11" s="132"/>
      <c r="I11" s="130"/>
    </row>
    <row r="12" spans="1:9" ht="38.25" customHeight="1" thickBot="1" x14ac:dyDescent="0.25">
      <c r="A12" s="87">
        <f>'Onglet 2'!H18</f>
        <v>0</v>
      </c>
      <c r="B12" s="88">
        <f>'Onglet 2'!I18</f>
        <v>0</v>
      </c>
      <c r="C12" s="87">
        <f>'Onglet 2'!J18</f>
        <v>0</v>
      </c>
      <c r="D12" s="88">
        <f>'Onglet 2'!L18</f>
        <v>0</v>
      </c>
      <c r="E12" s="87">
        <f>A12*3</f>
        <v>0</v>
      </c>
      <c r="F12" s="87">
        <f>C12*3</f>
        <v>0</v>
      </c>
      <c r="H12" s="132"/>
      <c r="I12" s="69" t="s">
        <v>65</v>
      </c>
    </row>
    <row r="13" spans="1:9" ht="36.75" thickBot="1" x14ac:dyDescent="0.25">
      <c r="H13" s="70" t="s">
        <v>66</v>
      </c>
      <c r="I13" s="71"/>
    </row>
    <row r="14" spans="1:9" ht="26.1" customHeight="1" thickBot="1" x14ac:dyDescent="0.25">
      <c r="A14" s="101" t="s">
        <v>88</v>
      </c>
      <c r="B14" s="102"/>
      <c r="C14" s="103"/>
      <c r="D14" s="72"/>
      <c r="E14" s="73"/>
      <c r="H14" s="70" t="s">
        <v>67</v>
      </c>
      <c r="I14" s="71"/>
    </row>
    <row r="15" spans="1:9" ht="33.75" customHeight="1" thickBot="1" x14ac:dyDescent="0.25">
      <c r="A15" s="73"/>
      <c r="H15" s="70" t="s">
        <v>68</v>
      </c>
      <c r="I15" s="71"/>
    </row>
    <row r="16" spans="1:9" ht="21" customHeight="1" thickBot="1" x14ac:dyDescent="0.25">
      <c r="A16" s="74" t="s">
        <v>70</v>
      </c>
      <c r="B16" s="75" t="s">
        <v>71</v>
      </c>
      <c r="H16" s="70" t="s">
        <v>69</v>
      </c>
      <c r="I16" s="71"/>
    </row>
    <row r="17" spans="1:9" ht="49.5" customHeight="1" thickBot="1" x14ac:dyDescent="0.25">
      <c r="A17" s="76">
        <f>'Onglet 1'!O25</f>
        <v>0</v>
      </c>
      <c r="B17" s="77">
        <f>A17*2</f>
        <v>0</v>
      </c>
      <c r="H17" s="70" t="s">
        <v>72</v>
      </c>
      <c r="I17" s="71"/>
    </row>
    <row r="18" spans="1:9" ht="38.25" customHeight="1" thickTop="1" thickBot="1" x14ac:dyDescent="0.25">
      <c r="A18" s="73" t="s">
        <v>74</v>
      </c>
      <c r="H18" s="70" t="s">
        <v>73</v>
      </c>
      <c r="I18" s="71"/>
    </row>
    <row r="19" spans="1:9" ht="36.75" customHeight="1" thickBot="1" x14ac:dyDescent="0.25">
      <c r="A19" s="73"/>
      <c r="H19" s="70" t="s">
        <v>75</v>
      </c>
      <c r="I19" s="71"/>
    </row>
    <row r="20" spans="1:9" ht="33" customHeight="1" thickBot="1" x14ac:dyDescent="0.25">
      <c r="A20" s="101" t="s">
        <v>77</v>
      </c>
      <c r="B20" s="102"/>
      <c r="C20" s="103"/>
      <c r="H20" s="70" t="s">
        <v>76</v>
      </c>
      <c r="I20" s="71"/>
    </row>
    <row r="21" spans="1:9" ht="21" thickBot="1" x14ac:dyDescent="0.25">
      <c r="A21" s="126"/>
      <c r="B21" s="126"/>
      <c r="C21" s="126"/>
      <c r="D21" s="126"/>
      <c r="E21" s="126"/>
      <c r="F21" s="126"/>
      <c r="H21" s="70" t="s">
        <v>78</v>
      </c>
      <c r="I21" s="71"/>
    </row>
    <row r="22" spans="1:9" ht="36.75" customHeight="1" thickBot="1" x14ac:dyDescent="0.25">
      <c r="A22" s="127" t="s">
        <v>79</v>
      </c>
      <c r="B22" s="127"/>
      <c r="C22" s="127"/>
      <c r="D22" s="127"/>
      <c r="E22" s="128"/>
      <c r="F22" s="128"/>
      <c r="G22" s="78"/>
      <c r="H22" s="79" t="s">
        <v>80</v>
      </c>
      <c r="I22" s="80"/>
    </row>
    <row r="23" spans="1:9" ht="36.75" customHeight="1" x14ac:dyDescent="0.2">
      <c r="A23" s="127" t="s">
        <v>81</v>
      </c>
      <c r="B23" s="127"/>
      <c r="C23" s="127"/>
      <c r="D23" s="127"/>
      <c r="E23" s="124"/>
      <c r="F23" s="124"/>
      <c r="G23" s="81"/>
    </row>
    <row r="24" spans="1:9" ht="36.75" customHeight="1" x14ac:dyDescent="0.2">
      <c r="A24" s="127" t="s">
        <v>82</v>
      </c>
      <c r="B24" s="127"/>
      <c r="C24" s="127"/>
      <c r="D24" s="127"/>
      <c r="E24" s="129"/>
      <c r="F24" s="129"/>
    </row>
    <row r="25" spans="1:9" ht="36.75" customHeight="1" x14ac:dyDescent="0.2">
      <c r="A25" s="127" t="s">
        <v>94</v>
      </c>
      <c r="B25" s="127"/>
      <c r="C25" s="127"/>
      <c r="D25" s="127"/>
      <c r="E25" s="129"/>
      <c r="F25" s="129"/>
    </row>
    <row r="26" spans="1:9" ht="36.75" customHeight="1" x14ac:dyDescent="0.2">
      <c r="A26" s="127" t="s">
        <v>92</v>
      </c>
      <c r="B26" s="127"/>
      <c r="C26" s="127"/>
      <c r="D26" s="127"/>
      <c r="E26" s="129"/>
      <c r="F26" s="129"/>
    </row>
    <row r="27" spans="1:9" ht="36.75" customHeight="1" x14ac:dyDescent="0.2">
      <c r="A27" s="127" t="s">
        <v>93</v>
      </c>
      <c r="B27" s="127"/>
      <c r="C27" s="127"/>
      <c r="D27" s="127"/>
      <c r="E27" s="129"/>
      <c r="F27" s="129"/>
    </row>
    <row r="28" spans="1:9" ht="36.75" customHeight="1" thickBot="1" x14ac:dyDescent="0.25"/>
    <row r="29" spans="1:9" ht="32.25" customHeight="1" thickBot="1" x14ac:dyDescent="0.25">
      <c r="A29" s="133" t="s">
        <v>95</v>
      </c>
      <c r="B29" s="134"/>
      <c r="C29" s="134"/>
      <c r="D29" s="135"/>
      <c r="E29" s="136" t="s">
        <v>96</v>
      </c>
      <c r="F29" s="137"/>
    </row>
    <row r="30" spans="1:9" ht="36.75" customHeight="1" x14ac:dyDescent="0.2"/>
    <row r="31" spans="1:9" s="1" customFormat="1" x14ac:dyDescent="0.2">
      <c r="A31" s="105" t="s">
        <v>86</v>
      </c>
      <c r="B31" s="105"/>
      <c r="C31" s="105"/>
      <c r="D31" s="105"/>
      <c r="E31" s="105"/>
      <c r="F31" s="105"/>
      <c r="G31" s="105"/>
      <c r="H31" s="105"/>
      <c r="I31" s="105"/>
    </row>
  </sheetData>
  <sheetProtection selectLockedCells="1" selectUnlockedCells="1"/>
  <mergeCells count="34">
    <mergeCell ref="A31:I31"/>
    <mergeCell ref="A10:A11"/>
    <mergeCell ref="B10:B11"/>
    <mergeCell ref="C10:C11"/>
    <mergeCell ref="D10:D11"/>
    <mergeCell ref="A26:D26"/>
    <mergeCell ref="E26:F26"/>
    <mergeCell ref="A27:D27"/>
    <mergeCell ref="E27:F27"/>
    <mergeCell ref="A25:D25"/>
    <mergeCell ref="E25:F25"/>
    <mergeCell ref="A29:D29"/>
    <mergeCell ref="E29:F29"/>
    <mergeCell ref="A24:D24"/>
    <mergeCell ref="E24:F24"/>
    <mergeCell ref="I10:I11"/>
    <mergeCell ref="A8:C8"/>
    <mergeCell ref="D8:F8"/>
    <mergeCell ref="A23:D23"/>
    <mergeCell ref="H10:H12"/>
    <mergeCell ref="E10:E11"/>
    <mergeCell ref="A1:B1"/>
    <mergeCell ref="C1:I1"/>
    <mergeCell ref="A3:I3"/>
    <mergeCell ref="A4:I4"/>
    <mergeCell ref="A2:I2"/>
    <mergeCell ref="A6:F6"/>
    <mergeCell ref="E23:F23"/>
    <mergeCell ref="F10:F11"/>
    <mergeCell ref="A21:F21"/>
    <mergeCell ref="A22:D22"/>
    <mergeCell ref="E22:F22"/>
    <mergeCell ref="A14:C14"/>
    <mergeCell ref="A20:C20"/>
  </mergeCells>
  <printOptions horizontalCentered="1" verticalCentered="1"/>
  <pageMargins left="0.19652777777777777" right="0.19652777777777777" top="0.59027777777777779" bottom="0.59027777777777779" header="0.51180555555555551" footer="0.51180555555555551"/>
  <pageSetup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zoomScale="90" zoomScaleNormal="90" workbookViewId="0">
      <selection activeCell="B1" sqref="B1:F1"/>
    </sheetView>
  </sheetViews>
  <sheetFormatPr baseColWidth="10" defaultColWidth="11.42578125" defaultRowHeight="12.75" x14ac:dyDescent="0.2"/>
  <cols>
    <col min="1" max="1" width="22" style="39" customWidth="1"/>
    <col min="2" max="2" width="22.140625" style="39" customWidth="1"/>
    <col min="3" max="3" width="19" style="39" customWidth="1"/>
    <col min="4" max="4" width="17.7109375" style="39" customWidth="1"/>
    <col min="5" max="5" width="21.7109375" style="39" customWidth="1"/>
    <col min="6" max="6" width="26.85546875" style="39" customWidth="1"/>
    <col min="7" max="16384" width="11.42578125" style="39"/>
  </cols>
  <sheetData>
    <row r="1" spans="1:18" ht="75" customHeight="1" x14ac:dyDescent="0.2">
      <c r="A1" s="82"/>
      <c r="B1" s="98" t="s">
        <v>101</v>
      </c>
      <c r="C1" s="98"/>
      <c r="D1" s="98"/>
      <c r="E1" s="98"/>
      <c r="F1" s="98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</row>
    <row r="2" spans="1:18" ht="65.25" customHeight="1" x14ac:dyDescent="0.2">
      <c r="A2" s="99" t="s">
        <v>85</v>
      </c>
      <c r="B2" s="99"/>
      <c r="C2" s="99"/>
      <c r="D2" s="99"/>
      <c r="E2" s="99"/>
      <c r="F2" s="99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6.25" customHeight="1" x14ac:dyDescent="0.2">
      <c r="A3" s="99" t="s">
        <v>83</v>
      </c>
      <c r="B3" s="99"/>
      <c r="C3" s="99"/>
      <c r="D3" s="99"/>
      <c r="E3" s="99"/>
      <c r="F3" s="99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60.75" customHeight="1" x14ac:dyDescent="0.2">
      <c r="A4" s="100" t="s">
        <v>84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spans="1:18" ht="13.5" thickBot="1" x14ac:dyDescent="0.25"/>
    <row r="6" spans="1:18" ht="20.25" customHeight="1" thickBot="1" x14ac:dyDescent="0.25">
      <c r="A6" s="101" t="s">
        <v>89</v>
      </c>
      <c r="B6" s="103"/>
      <c r="C6" s="89"/>
      <c r="D6" s="89"/>
      <c r="E6" s="89"/>
      <c r="F6" s="89"/>
      <c r="G6" s="89"/>
    </row>
    <row r="7" spans="1:18" ht="12.75" customHeight="1" x14ac:dyDescent="0.2">
      <c r="A7" s="89"/>
      <c r="B7" s="89"/>
      <c r="C7" s="89"/>
      <c r="D7" s="89"/>
      <c r="E7" s="89"/>
      <c r="F7" s="89"/>
      <c r="G7" s="89"/>
    </row>
    <row r="8" spans="1:18" ht="24.75" customHeight="1" x14ac:dyDescent="0.2">
      <c r="A8" s="138" t="s">
        <v>90</v>
      </c>
      <c r="B8" s="138"/>
      <c r="C8" s="138"/>
      <c r="D8" s="138"/>
      <c r="E8" s="139"/>
      <c r="F8" s="139"/>
      <c r="G8" s="89"/>
    </row>
    <row r="9" spans="1:18" ht="24.75" customHeight="1" x14ac:dyDescent="0.2">
      <c r="A9" s="138" t="s">
        <v>91</v>
      </c>
      <c r="B9" s="138"/>
      <c r="C9" s="138"/>
      <c r="D9" s="138"/>
      <c r="E9" s="139"/>
      <c r="F9" s="139"/>
      <c r="G9" s="89"/>
    </row>
    <row r="10" spans="1:18" ht="12.75" customHeight="1" x14ac:dyDescent="0.2">
      <c r="A10" s="89"/>
      <c r="B10" s="89"/>
      <c r="C10" s="89"/>
      <c r="D10" s="89"/>
      <c r="E10" s="89"/>
      <c r="F10" s="89"/>
      <c r="G10" s="89"/>
    </row>
    <row r="11" spans="1:18" ht="12.75" customHeight="1" x14ac:dyDescent="0.2">
      <c r="A11" s="89"/>
      <c r="B11" s="89"/>
      <c r="C11" s="89"/>
      <c r="D11" s="89"/>
      <c r="E11" s="89"/>
      <c r="F11" s="89"/>
      <c r="G11" s="89"/>
    </row>
    <row r="12" spans="1:18" ht="12.75" customHeight="1" x14ac:dyDescent="0.2">
      <c r="A12" s="105" t="s">
        <v>86</v>
      </c>
      <c r="B12" s="105"/>
      <c r="C12" s="105"/>
      <c r="D12" s="105"/>
      <c r="E12" s="105"/>
      <c r="F12" s="105"/>
      <c r="G12" s="89"/>
    </row>
    <row r="13" spans="1:18" ht="12.75" customHeight="1" x14ac:dyDescent="0.2">
      <c r="A13" s="89"/>
      <c r="B13" s="89"/>
      <c r="C13" s="89"/>
      <c r="D13" s="89"/>
      <c r="E13" s="89"/>
    </row>
  </sheetData>
  <sheetProtection selectLockedCells="1" selectUnlockedCells="1"/>
  <mergeCells count="10">
    <mergeCell ref="A12:F12"/>
    <mergeCell ref="A4:R4"/>
    <mergeCell ref="B1:F1"/>
    <mergeCell ref="A2:F2"/>
    <mergeCell ref="A3:F3"/>
    <mergeCell ref="A6:B6"/>
    <mergeCell ref="A8:D8"/>
    <mergeCell ref="A9:D9"/>
    <mergeCell ref="E8:F8"/>
    <mergeCell ref="E9:F9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Onglet 1</vt:lpstr>
      <vt:lpstr>Onglet 2</vt:lpstr>
      <vt:lpstr>Onglet 3</vt:lpstr>
      <vt:lpstr>Onglet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CLERET Laurent</dc:creator>
  <cp:lastModifiedBy>ANTONOVA Alisa</cp:lastModifiedBy>
  <dcterms:created xsi:type="dcterms:W3CDTF">2021-09-22T12:49:23Z</dcterms:created>
  <dcterms:modified xsi:type="dcterms:W3CDTF">2025-08-07T10:05:57Z</dcterms:modified>
</cp:coreProperties>
</file>